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3\Dati\Documenti OMCeO\Amministrazione trasparente\MATERIALE DA PUBBLICARE SUL SITO\"/>
    </mc:Choice>
  </mc:AlternateContent>
  <xr:revisionPtr revIDLastSave="0" documentId="13_ncr:1_{047804D6-B8BB-40A4-962E-46C3B04B00BF}" xr6:coauthVersionLast="47" xr6:coauthVersionMax="47" xr10:uidLastSave="{00000000-0000-0000-0000-000000000000}"/>
  <bookViews>
    <workbookView xWindow="-108" yWindow="-108" windowWidth="41496" windowHeight="16896" xr2:uid="{DCA85503-68BA-43FD-8403-EE555758ED35}"/>
  </bookViews>
  <sheets>
    <sheet name="2019" sheetId="3" r:id="rId1"/>
    <sheet name="2020" sheetId="2" r:id="rId2"/>
  </sheets>
  <externalReferences>
    <externalReference r:id="rId3"/>
    <externalReference r:id="rId4"/>
  </externalReferences>
  <definedNames>
    <definedName name="_xlnm.Print_Area" localSheetId="0">'2019'!$A$1:$D$9</definedName>
    <definedName name="_xlnm.Print_Area" localSheetId="1">'2020'!$A$1:$D$28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" l="1"/>
  <c r="E27" i="3"/>
  <c r="E28" i="3"/>
  <c r="E26" i="3"/>
  <c r="E24" i="3"/>
  <c r="E23" i="3"/>
  <c r="E21" i="3"/>
  <c r="E20" i="3"/>
  <c r="E19" i="3"/>
  <c r="E18" i="3"/>
  <c r="E17" i="3"/>
  <c r="E16" i="3"/>
  <c r="E15" i="3"/>
  <c r="E14" i="3"/>
  <c r="E13" i="3"/>
  <c r="C9" i="3"/>
  <c r="D8" i="3"/>
  <c r="D7" i="3"/>
  <c r="E7" i="3" s="1"/>
  <c r="D5" i="3"/>
  <c r="E5" i="3" s="1"/>
  <c r="E8" i="3" l="1"/>
  <c r="D9" i="3"/>
  <c r="E9" i="3" s="1"/>
  <c r="E9" i="2" l="1"/>
  <c r="E7" i="2"/>
  <c r="E5" i="2"/>
  <c r="C28" i="2"/>
  <c r="D27" i="2"/>
  <c r="D26" i="2"/>
  <c r="E26" i="2" s="1"/>
  <c r="D25" i="2"/>
  <c r="D24" i="2"/>
  <c r="E24" i="2" s="1"/>
  <c r="D23" i="2"/>
  <c r="E23" i="2" s="1"/>
  <c r="D21" i="2"/>
  <c r="E21" i="2" s="1"/>
  <c r="D20" i="2"/>
  <c r="D19" i="2"/>
  <c r="E19" i="2" s="1"/>
  <c r="D18" i="2"/>
  <c r="D17" i="2"/>
  <c r="D16" i="2"/>
  <c r="E16" i="2" s="1"/>
  <c r="D15" i="2"/>
  <c r="D14" i="2"/>
  <c r="E14" i="2" s="1"/>
  <c r="D13" i="2"/>
  <c r="E13" i="2" s="1"/>
  <c r="E17" i="2" l="1"/>
  <c r="E18" i="2"/>
  <c r="E15" i="2"/>
  <c r="E20" i="2"/>
  <c r="D28" i="2"/>
  <c r="E28" i="2" s="1"/>
</calcChain>
</file>

<file path=xl/sharedStrings.xml><?xml version="1.0" encoding="utf-8"?>
<sst xmlns="http://schemas.openxmlformats.org/spreadsheetml/2006/main" count="106" uniqueCount="51">
  <si>
    <t>Preventivo
2020</t>
  </si>
  <si>
    <t xml:space="preserve">ENTRATE </t>
  </si>
  <si>
    <t>Consuntivo 2020</t>
  </si>
  <si>
    <t>Avanzo di ammin. al 1° gennaio</t>
  </si>
  <si>
    <t>ENTRATE EFFETTIVE</t>
  </si>
  <si>
    <t>E101</t>
  </si>
  <si>
    <t>Tasse Annuali Ordinistiche</t>
  </si>
  <si>
    <t>E102</t>
  </si>
  <si>
    <t>Proventi diversi</t>
  </si>
  <si>
    <t>TOTALE ENTRATE EFFETTIVE</t>
  </si>
  <si>
    <t>USCITE</t>
  </si>
  <si>
    <t>USCITE EFFETTIVE</t>
  </si>
  <si>
    <t>U101</t>
  </si>
  <si>
    <t>Uscite per tasse ordinistiche</t>
  </si>
  <si>
    <t>U102</t>
  </si>
  <si>
    <t>Spese generali sede</t>
  </si>
  <si>
    <t>U103</t>
  </si>
  <si>
    <t>Spese generali di funzionamento</t>
  </si>
  <si>
    <t>U104</t>
  </si>
  <si>
    <t>Spese per il Personale</t>
  </si>
  <si>
    <t>U105</t>
  </si>
  <si>
    <t>Spese per Organi Istituzionali</t>
  </si>
  <si>
    <t>U106</t>
  </si>
  <si>
    <t>Spese Aggiornamento Prof.</t>
  </si>
  <si>
    <t>U107</t>
  </si>
  <si>
    <t>Spese per Albo e Informazione</t>
  </si>
  <si>
    <t>U108</t>
  </si>
  <si>
    <t>Consulenze Professionali</t>
  </si>
  <si>
    <t>U109</t>
  </si>
  <si>
    <t>Imposte Bolli e Tributi</t>
  </si>
  <si>
    <t>U110</t>
  </si>
  <si>
    <t>Gestione Marche Enpam</t>
  </si>
  <si>
    <t>U111</t>
  </si>
  <si>
    <t>Spese diverse</t>
  </si>
  <si>
    <t>U112</t>
  </si>
  <si>
    <t>Fondo Riserva stanz. insuff.</t>
  </si>
  <si>
    <t>U113</t>
  </si>
  <si>
    <t>Fondo Riserva spese non previste</t>
  </si>
  <si>
    <t>-</t>
  </si>
  <si>
    <t>Ammortamenti impianti, attrezzature, software</t>
  </si>
  <si>
    <t>Ammortamento rata mutuo</t>
  </si>
  <si>
    <t>TOTALE</t>
  </si>
  <si>
    <t>PIANO DEGLI INDICATORI DI BILANCIO</t>
  </si>
  <si>
    <t>INDICATORI SINTETICI - PREVENTIVO/RENDICONTO ESERCIZIO 2020</t>
  </si>
  <si>
    <t>ENTRATE</t>
  </si>
  <si>
    <t>Preventivo
2019</t>
  </si>
  <si>
    <t>Consuntivo 2019</t>
  </si>
  <si>
    <t>Valore indicatore (%)</t>
  </si>
  <si>
    <t>INDICATORI SINTETICI - PREVENTIVO/RENDICONTO ESERCIZIO 2019</t>
  </si>
  <si>
    <t>Categoria</t>
  </si>
  <si>
    <t>Gestione Marche Enpam (capitolo per memoria)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</si>
</sst>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43" formatCode="_-* #,##0.00_-;\-* #,##0.00_-;_-* &quot;-&quot;??_-;_-@_-"/>
    <numFmt numFmtId="164" formatCode="_-[$€]\ * #,##0_-;\-[$€]\ * #,##0_-;_-[$€]\ * &quot;-&quot;??_-;_-@_-"/>
  </numFmts>
  <fonts count="6" x14ac:knownFonts="1">
    <font>
      <sz val="10"/>
      <name val="Arial"/>
    </font>
    <font>
      <sz val="10"/>
      <name val="Arial"/>
      <family val="2"/>
    </font>
    <font>
      <sz val="12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b/>
      <sz val="1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2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164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/>
  </cellStyleXfs>
  <cellXfs count="66">
    <xf numFmtId="164" fontId="0" fillId="0" borderId="0" xfId="0"/>
    <xf numFmtId="41" fontId="2" fillId="0" borderId="0" xfId="1" applyFont="1"/>
    <xf numFmtId="164" fontId="2" fillId="0" borderId="0" xfId="0" applyFont="1"/>
    <xf numFmtId="164" fontId="2" fillId="0" borderId="0" xfId="0" applyFont="1" applyAlignment="1">
      <alignment horizontal="center"/>
    </xf>
    <xf numFmtId="41" fontId="2" fillId="0" borderId="0" xfId="1" applyFont="1" applyAlignment="1">
      <alignment horizontal="center"/>
    </xf>
    <xf numFmtId="43" fontId="2" fillId="4" borderId="8" xfId="1" applyNumberFormat="1" applyFont="1" applyFill="1" applyBorder="1"/>
    <xf numFmtId="43" fontId="2" fillId="4" borderId="8" xfId="0" applyNumberFormat="1" applyFont="1" applyFill="1" applyBorder="1"/>
    <xf numFmtId="43" fontId="3" fillId="4" borderId="8" xfId="0" applyNumberFormat="1" applyFont="1" applyFill="1" applyBorder="1"/>
    <xf numFmtId="43" fontId="2" fillId="4" borderId="8" xfId="0" applyNumberFormat="1" applyFont="1" applyFill="1" applyBorder="1" applyAlignment="1">
      <alignment horizontal="center"/>
    </xf>
    <xf numFmtId="43" fontId="3" fillId="4" borderId="8" xfId="1" applyNumberFormat="1" applyFont="1" applyFill="1" applyBorder="1"/>
    <xf numFmtId="43" fontId="3" fillId="4" borderId="9" xfId="0" applyNumberFormat="1" applyFont="1" applyFill="1" applyBorder="1"/>
    <xf numFmtId="43" fontId="3" fillId="4" borderId="9" xfId="1" applyNumberFormat="1" applyFont="1" applyFill="1" applyBorder="1"/>
    <xf numFmtId="41" fontId="4" fillId="5" borderId="2" xfId="1" applyFont="1" applyFill="1" applyBorder="1" applyAlignment="1">
      <alignment horizontal="center" vertical="center" wrapText="1"/>
    </xf>
    <xf numFmtId="164" fontId="2" fillId="0" borderId="0" xfId="0" applyFont="1" applyAlignment="1">
      <alignment vertical="center"/>
    </xf>
    <xf numFmtId="164" fontId="3" fillId="4" borderId="7" xfId="0" applyFont="1" applyFill="1" applyBorder="1" applyAlignment="1">
      <alignment horizontal="center" vertical="center"/>
    </xf>
    <xf numFmtId="164" fontId="4" fillId="4" borderId="7" xfId="0" applyFont="1" applyFill="1" applyBorder="1" applyAlignment="1">
      <alignment horizontal="center" vertical="center"/>
    </xf>
    <xf numFmtId="41" fontId="4" fillId="5" borderId="7" xfId="1" applyFont="1" applyFill="1" applyBorder="1" applyAlignment="1">
      <alignment horizontal="center" vertical="center" wrapText="1"/>
    </xf>
    <xf numFmtId="43" fontId="2" fillId="4" borderId="4" xfId="1" applyNumberFormat="1" applyFont="1" applyFill="1" applyBorder="1" applyAlignment="1">
      <alignment horizontal="center"/>
    </xf>
    <xf numFmtId="9" fontId="3" fillId="4" borderId="6" xfId="2" applyFont="1" applyFill="1" applyBorder="1" applyAlignment="1">
      <alignment horizontal="center"/>
    </xf>
    <xf numFmtId="9" fontId="2" fillId="4" borderId="4" xfId="2" applyFont="1" applyFill="1" applyBorder="1" applyAlignment="1">
      <alignment horizontal="center"/>
    </xf>
    <xf numFmtId="43" fontId="3" fillId="4" borderId="8" xfId="1" applyNumberFormat="1" applyFont="1" applyFill="1" applyBorder="1" applyAlignment="1">
      <alignment horizontal="center"/>
    </xf>
    <xf numFmtId="43" fontId="2" fillId="4" borderId="8" xfId="1" applyNumberFormat="1" applyFont="1" applyFill="1" applyBorder="1" applyAlignment="1">
      <alignment horizontal="center"/>
    </xf>
    <xf numFmtId="9" fontId="3" fillId="4" borderId="9" xfId="2" applyFont="1" applyFill="1" applyBorder="1" applyAlignment="1">
      <alignment horizontal="center"/>
    </xf>
    <xf numFmtId="41" fontId="5" fillId="0" borderId="0" xfId="1" applyFont="1" applyAlignment="1"/>
    <xf numFmtId="164" fontId="2" fillId="0" borderId="0" xfId="3" applyFont="1"/>
    <xf numFmtId="43" fontId="2" fillId="4" borderId="8" xfId="3" applyNumberFormat="1" applyFont="1" applyFill="1" applyBorder="1"/>
    <xf numFmtId="43" fontId="3" fillId="4" borderId="8" xfId="3" applyNumberFormat="1" applyFont="1" applyFill="1" applyBorder="1"/>
    <xf numFmtId="43" fontId="2" fillId="4" borderId="8" xfId="3" applyNumberFormat="1" applyFont="1" applyFill="1" applyBorder="1" applyAlignment="1">
      <alignment horizontal="center"/>
    </xf>
    <xf numFmtId="41" fontId="4" fillId="4" borderId="7" xfId="1" applyFont="1" applyFill="1" applyBorder="1" applyAlignment="1">
      <alignment horizontal="center" vertical="center" wrapText="1"/>
    </xf>
    <xf numFmtId="43" fontId="3" fillId="4" borderId="9" xfId="3" applyNumberFormat="1" applyFont="1" applyFill="1" applyBorder="1"/>
    <xf numFmtId="43" fontId="3" fillId="4" borderId="11" xfId="3" applyNumberFormat="1" applyFont="1" applyFill="1" applyBorder="1"/>
    <xf numFmtId="164" fontId="2" fillId="0" borderId="0" xfId="3" applyFont="1" applyAlignment="1">
      <alignment vertical="center"/>
    </xf>
    <xf numFmtId="164" fontId="4" fillId="3" borderId="7" xfId="3" applyFont="1" applyFill="1" applyBorder="1" applyAlignment="1">
      <alignment horizontal="center" vertical="center"/>
    </xf>
    <xf numFmtId="41" fontId="4" fillId="3" borderId="7" xfId="1" applyFont="1" applyFill="1" applyBorder="1" applyAlignment="1">
      <alignment horizontal="center" vertical="center" wrapText="1"/>
    </xf>
    <xf numFmtId="41" fontId="4" fillId="2" borderId="7" xfId="1" applyFont="1" applyFill="1" applyBorder="1" applyAlignment="1">
      <alignment horizontal="center" vertical="center" wrapText="1"/>
    </xf>
    <xf numFmtId="41" fontId="4" fillId="0" borderId="0" xfId="1" applyFont="1" applyAlignment="1"/>
    <xf numFmtId="41" fontId="3" fillId="0" borderId="0" xfId="1" applyFont="1" applyAlignment="1"/>
    <xf numFmtId="41" fontId="4" fillId="2" borderId="12" xfId="1" applyFont="1" applyFill="1" applyBorder="1" applyAlignment="1">
      <alignment horizontal="center" vertical="center" wrapText="1"/>
    </xf>
    <xf numFmtId="9" fontId="2" fillId="4" borderId="13" xfId="2" applyFont="1" applyFill="1" applyBorder="1" applyAlignment="1">
      <alignment horizontal="center"/>
    </xf>
    <xf numFmtId="43" fontId="3" fillId="4" borderId="13" xfId="1" applyNumberFormat="1" applyFont="1" applyFill="1" applyBorder="1" applyAlignment="1">
      <alignment horizontal="center"/>
    </xf>
    <xf numFmtId="9" fontId="3" fillId="4" borderId="14" xfId="2" applyFont="1" applyFill="1" applyBorder="1" applyAlignment="1">
      <alignment horizontal="center"/>
    </xf>
    <xf numFmtId="43" fontId="3" fillId="4" borderId="10" xfId="1" applyNumberFormat="1" applyFont="1" applyFill="1" applyBorder="1"/>
    <xf numFmtId="164" fontId="4" fillId="2" borderId="1" xfId="3" applyFont="1" applyFill="1" applyBorder="1" applyAlignment="1">
      <alignment horizontal="center" vertical="center"/>
    </xf>
    <xf numFmtId="164" fontId="4" fillId="2" borderId="2" xfId="3" applyFont="1" applyFill="1" applyBorder="1" applyAlignment="1">
      <alignment horizontal="center" vertical="center"/>
    </xf>
    <xf numFmtId="43" fontId="2" fillId="4" borderId="4" xfId="3" applyNumberFormat="1" applyFont="1" applyFill="1" applyBorder="1"/>
    <xf numFmtId="43" fontId="3" fillId="4" borderId="5" xfId="3" applyNumberFormat="1" applyFont="1" applyFill="1" applyBorder="1"/>
    <xf numFmtId="43" fontId="3" fillId="4" borderId="6" xfId="3" applyNumberFormat="1" applyFont="1" applyFill="1" applyBorder="1"/>
    <xf numFmtId="43" fontId="3" fillId="4" borderId="3" xfId="3" applyNumberFormat="1" applyFont="1" applyFill="1" applyBorder="1"/>
    <xf numFmtId="43" fontId="3" fillId="4" borderId="4" xfId="3" applyNumberFormat="1" applyFont="1" applyFill="1" applyBorder="1"/>
    <xf numFmtId="43" fontId="3" fillId="4" borderId="15" xfId="3" applyNumberFormat="1" applyFont="1" applyFill="1" applyBorder="1"/>
    <xf numFmtId="164" fontId="4" fillId="5" borderId="1" xfId="0" applyFont="1" applyFill="1" applyBorder="1" applyAlignment="1">
      <alignment horizontal="center" vertical="center"/>
    </xf>
    <xf numFmtId="164" fontId="4" fillId="5" borderId="2" xfId="0" applyFont="1" applyFill="1" applyBorder="1" applyAlignment="1">
      <alignment horizontal="center" vertical="center"/>
    </xf>
    <xf numFmtId="43" fontId="2" fillId="4" borderId="4" xfId="0" applyNumberFormat="1" applyFont="1" applyFill="1" applyBorder="1"/>
    <xf numFmtId="43" fontId="3" fillId="4" borderId="5" xfId="0" applyNumberFormat="1" applyFont="1" applyFill="1" applyBorder="1"/>
    <xf numFmtId="43" fontId="3" fillId="4" borderId="6" xfId="0" applyNumberFormat="1" applyFont="1" applyFill="1" applyBorder="1"/>
    <xf numFmtId="43" fontId="3" fillId="4" borderId="3" xfId="0" applyNumberFormat="1" applyFont="1" applyFill="1" applyBorder="1"/>
    <xf numFmtId="43" fontId="3" fillId="4" borderId="4" xfId="0" applyNumberFormat="1" applyFont="1" applyFill="1" applyBorder="1"/>
    <xf numFmtId="43" fontId="3" fillId="4" borderId="11" xfId="0" applyNumberFormat="1" applyFont="1" applyFill="1" applyBorder="1"/>
    <xf numFmtId="43" fontId="3" fillId="4" borderId="15" xfId="0" applyNumberFormat="1" applyFont="1" applyFill="1" applyBorder="1"/>
    <xf numFmtId="41" fontId="4" fillId="5" borderId="7" xfId="0" applyNumberFormat="1" applyFont="1" applyFill="1" applyBorder="1" applyAlignment="1">
      <alignment horizontal="center" vertical="center" wrapText="1"/>
    </xf>
    <xf numFmtId="43" fontId="3" fillId="4" borderId="10" xfId="0" applyNumberFormat="1" applyFont="1" applyFill="1" applyBorder="1"/>
    <xf numFmtId="9" fontId="3" fillId="4" borderId="15" xfId="2" applyFont="1" applyFill="1" applyBorder="1" applyAlignment="1">
      <alignment horizontal="center"/>
    </xf>
    <xf numFmtId="41" fontId="4" fillId="2" borderId="7" xfId="3" applyNumberFormat="1" applyFont="1" applyFill="1" applyBorder="1" applyAlignment="1">
      <alignment horizontal="center" vertical="center" wrapText="1"/>
    </xf>
    <xf numFmtId="43" fontId="3" fillId="4" borderId="10" xfId="3" applyNumberFormat="1" applyFont="1" applyFill="1" applyBorder="1"/>
    <xf numFmtId="9" fontId="3" fillId="4" borderId="10" xfId="2" applyFont="1" applyFill="1" applyBorder="1" applyAlignment="1">
      <alignment horizontal="center"/>
    </xf>
    <xf numFmtId="9" fontId="2" fillId="4" borderId="8" xfId="2" applyFont="1" applyFill="1" applyBorder="1" applyAlignment="1">
      <alignment horizontal="center"/>
    </xf>
  </cellXfs>
  <cellStyles count="4">
    <cellStyle name="Migliaia [0]" xfId="1" builtinId="6"/>
    <cellStyle name="Normale" xfId="0" builtinId="0"/>
    <cellStyle name="Normale 2" xfId="3" xr:uid="{D4B9A36C-F3A3-44F7-BCDA-6E8D42A62D95}"/>
    <cellStyle name="Percentuale" xfId="2" builtinId="5"/>
  </cellStyles>
  <dxfs count="0"/>
  <tableStyles count="1" defaultTableStyle="TableStyleMedium2" defaultPivotStyle="PivotStyleLight16">
    <tableStyle name="Invisible" pivot="0" table="0" count="0" xr9:uid="{18444C18-22B5-4215-909A-6DF3C64AD70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i%20OMCeO/BILANCI/Consuntivo%202019/Conto%20Consuntivo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i%20OMCeO/BILANCI/Consuntivo%202020/Conto%20Consuntivo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"/>
      <sheetName val="USC"/>
      <sheetName val="ECONOMICO ENTR"/>
      <sheetName val="ECONOMICO USC"/>
      <sheetName val="RIEP banca"/>
      <sheetName val="ST.PATR 2019"/>
      <sheetName val="res elimin 2019"/>
      <sheetName val="residui totali 19"/>
      <sheetName val="mutuo"/>
      <sheetName val="GRAF ENTR (2)"/>
      <sheetName val="GRAF USC"/>
      <sheetName val="uscite eff"/>
    </sheetNames>
    <sheetDataSet>
      <sheetData sheetId="0">
        <row r="4">
          <cell r="G4">
            <v>29000</v>
          </cell>
        </row>
        <row r="23">
          <cell r="G23">
            <v>355295</v>
          </cell>
        </row>
        <row r="42">
          <cell r="G42">
            <v>59388.180000000008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 (2)"/>
      <sheetName val="USC (2)"/>
      <sheetName val="ENTR"/>
      <sheetName val="USC"/>
      <sheetName val="ECONOMICO ENTR"/>
      <sheetName val="ECONOMICO USC"/>
      <sheetName val="RIEP banca"/>
      <sheetName val="ST.PATR "/>
      <sheetName val="RESP 3112"/>
      <sheetName val="RESP ELIM"/>
      <sheetName val="RESP FINALI"/>
      <sheetName val="ATTIVI"/>
      <sheetName val="ATT DOPO EL"/>
      <sheetName val="GRAF ENTR (2)"/>
      <sheetName val="GRAF USC"/>
      <sheetName val="uscite eff"/>
    </sheetNames>
    <sheetDataSet>
      <sheetData sheetId="0"/>
      <sheetData sheetId="1">
        <row r="108">
          <cell r="G108">
            <v>768</v>
          </cell>
        </row>
      </sheetData>
      <sheetData sheetId="2"/>
      <sheetData sheetId="3">
        <row r="18">
          <cell r="G18">
            <v>46192</v>
          </cell>
        </row>
        <row r="29">
          <cell r="G29">
            <v>22268.510000000002</v>
          </cell>
        </row>
        <row r="43">
          <cell r="G43">
            <v>37342.909999999996</v>
          </cell>
        </row>
        <row r="55">
          <cell r="G55">
            <v>139190.29999999999</v>
          </cell>
        </row>
        <row r="64">
          <cell r="G64">
            <v>19112.09</v>
          </cell>
        </row>
        <row r="70">
          <cell r="G70">
            <v>8630.67</v>
          </cell>
        </row>
        <row r="78">
          <cell r="G78">
            <v>6648.41</v>
          </cell>
        </row>
        <row r="87">
          <cell r="G87">
            <v>14000</v>
          </cell>
        </row>
        <row r="95">
          <cell r="G95">
            <v>12684.51</v>
          </cell>
        </row>
        <row r="113">
          <cell r="G113">
            <v>25000</v>
          </cell>
        </row>
        <row r="118">
          <cell r="G118">
            <v>0</v>
          </cell>
        </row>
        <row r="123">
          <cell r="G123">
            <v>1199.25</v>
          </cell>
        </row>
        <row r="124">
          <cell r="G124">
            <v>0</v>
          </cell>
        </row>
        <row r="128">
          <cell r="G128">
            <v>9763.43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4D41-01F1-459B-BA55-E6B66F0D7D78}">
  <sheetPr>
    <pageSetUpPr fitToPage="1"/>
  </sheetPr>
  <dimension ref="A1:E28"/>
  <sheetViews>
    <sheetView tabSelected="1" zoomScale="87" zoomScaleNormal="87" workbookViewId="0">
      <selection activeCell="B14" sqref="B14"/>
    </sheetView>
  </sheetViews>
  <sheetFormatPr defaultColWidth="9.109375" defaultRowHeight="16.2" x14ac:dyDescent="0.3"/>
  <cols>
    <col min="1" max="1" width="14.88671875" style="24" customWidth="1"/>
    <col min="2" max="2" width="54.88671875" style="24" customWidth="1"/>
    <col min="3" max="3" width="24.44140625" style="1" customWidth="1"/>
    <col min="4" max="4" width="24.44140625" style="24" customWidth="1"/>
    <col min="5" max="5" width="24.88671875" style="24" customWidth="1"/>
    <col min="6" max="16384" width="9.109375" style="24"/>
  </cols>
  <sheetData>
    <row r="1" spans="1:5" s="2" customFormat="1" ht="22.2" x14ac:dyDescent="0.35">
      <c r="A1" s="23" t="s">
        <v>42</v>
      </c>
      <c r="B1" s="4"/>
      <c r="C1" s="4"/>
      <c r="E1" s="3"/>
    </row>
    <row r="2" spans="1:5" s="2" customFormat="1" ht="17.399999999999999" x14ac:dyDescent="0.3">
      <c r="A2" s="35" t="s">
        <v>48</v>
      </c>
      <c r="B2" s="4"/>
      <c r="C2" s="4"/>
      <c r="E2" s="3"/>
    </row>
    <row r="3" spans="1:5" s="2" customFormat="1" ht="56.25" customHeight="1" thickBot="1" x14ac:dyDescent="0.4">
      <c r="A3" s="23" t="s">
        <v>44</v>
      </c>
      <c r="C3" s="1"/>
      <c r="E3" s="3"/>
    </row>
    <row r="4" spans="1:5" s="31" customFormat="1" ht="66.75" customHeight="1" x14ac:dyDescent="0.25">
      <c r="A4" s="42" t="s">
        <v>49</v>
      </c>
      <c r="B4" s="43" t="s">
        <v>1</v>
      </c>
      <c r="C4" s="62" t="s">
        <v>45</v>
      </c>
      <c r="D4" s="34" t="s">
        <v>46</v>
      </c>
      <c r="E4" s="34" t="s">
        <v>47</v>
      </c>
    </row>
    <row r="5" spans="1:5" ht="18" customHeight="1" x14ac:dyDescent="0.3">
      <c r="A5" s="45"/>
      <c r="B5" s="46" t="s">
        <v>3</v>
      </c>
      <c r="C5" s="63">
        <v>8000</v>
      </c>
      <c r="D5" s="41">
        <f>[1]ENTR!G4</f>
        <v>29000</v>
      </c>
      <c r="E5" s="64">
        <f>D5/C5</f>
        <v>3.625</v>
      </c>
    </row>
    <row r="6" spans="1:5" ht="18" customHeight="1" x14ac:dyDescent="0.3">
      <c r="A6" s="47"/>
      <c r="B6" s="48" t="s">
        <v>4</v>
      </c>
      <c r="C6" s="25"/>
      <c r="D6" s="5"/>
      <c r="E6" s="21"/>
    </row>
    <row r="7" spans="1:5" ht="18" customHeight="1" x14ac:dyDescent="0.3">
      <c r="A7" s="47" t="s">
        <v>5</v>
      </c>
      <c r="B7" s="44" t="s">
        <v>6</v>
      </c>
      <c r="C7" s="25">
        <v>350720</v>
      </c>
      <c r="D7" s="5">
        <f>[1]ENTR!G23</f>
        <v>355295</v>
      </c>
      <c r="E7" s="65">
        <f>D7/C7</f>
        <v>1.0130445939781021</v>
      </c>
    </row>
    <row r="8" spans="1:5" ht="18" customHeight="1" x14ac:dyDescent="0.3">
      <c r="A8" s="47" t="s">
        <v>7</v>
      </c>
      <c r="B8" s="44" t="s">
        <v>8</v>
      </c>
      <c r="C8" s="25">
        <v>6825</v>
      </c>
      <c r="D8" s="5">
        <f>[1]ENTR!G42</f>
        <v>59388.180000000008</v>
      </c>
      <c r="E8" s="65">
        <f>D8/C8</f>
        <v>8.7015648351648363</v>
      </c>
    </row>
    <row r="9" spans="1:5" ht="18" customHeight="1" thickBot="1" x14ac:dyDescent="0.35">
      <c r="A9" s="30"/>
      <c r="B9" s="49" t="s">
        <v>9</v>
      </c>
      <c r="C9" s="29">
        <f>SUM(C7:C8)</f>
        <v>357545</v>
      </c>
      <c r="D9" s="11">
        <f>D7+D8</f>
        <v>414683.18</v>
      </c>
      <c r="E9" s="22">
        <f>D9/C9</f>
        <v>1.159806961361507</v>
      </c>
    </row>
    <row r="10" spans="1:5" s="2" customFormat="1" ht="51.75" customHeight="1" thickBot="1" x14ac:dyDescent="0.4">
      <c r="A10" s="23" t="s">
        <v>10</v>
      </c>
      <c r="C10" s="1"/>
      <c r="E10" s="3"/>
    </row>
    <row r="11" spans="1:5" s="31" customFormat="1" ht="34.799999999999997" x14ac:dyDescent="0.25">
      <c r="A11" s="32" t="s">
        <v>49</v>
      </c>
      <c r="B11" s="32" t="s">
        <v>10</v>
      </c>
      <c r="C11" s="33" t="s">
        <v>45</v>
      </c>
      <c r="D11" s="34" t="s">
        <v>46</v>
      </c>
      <c r="E11" s="37" t="s">
        <v>47</v>
      </c>
    </row>
    <row r="12" spans="1:5" x14ac:dyDescent="0.3">
      <c r="A12" s="25"/>
      <c r="B12" s="26" t="s">
        <v>11</v>
      </c>
      <c r="C12" s="5"/>
      <c r="D12" s="9"/>
      <c r="E12" s="39"/>
    </row>
    <row r="13" spans="1:5" x14ac:dyDescent="0.3">
      <c r="A13" s="26" t="s">
        <v>12</v>
      </c>
      <c r="B13" s="25" t="s">
        <v>13</v>
      </c>
      <c r="C13" s="5">
        <v>42308</v>
      </c>
      <c r="D13" s="5">
        <v>42380.92</v>
      </c>
      <c r="E13" s="38">
        <f>D13/C13</f>
        <v>1.0017235511014464</v>
      </c>
    </row>
    <row r="14" spans="1:5" x14ac:dyDescent="0.3">
      <c r="A14" s="26" t="s">
        <v>14</v>
      </c>
      <c r="B14" s="25" t="s">
        <v>15</v>
      </c>
      <c r="C14" s="5">
        <v>23100</v>
      </c>
      <c r="D14" s="5">
        <v>18282.57</v>
      </c>
      <c r="E14" s="38">
        <f t="shared" ref="E14:E27" si="0">D14/C14</f>
        <v>0.79145324675324669</v>
      </c>
    </row>
    <row r="15" spans="1:5" x14ac:dyDescent="0.3">
      <c r="A15" s="26" t="s">
        <v>16</v>
      </c>
      <c r="B15" s="25" t="s">
        <v>17</v>
      </c>
      <c r="C15" s="5">
        <v>42809.560000000005</v>
      </c>
      <c r="D15" s="5">
        <v>41525.060000000005</v>
      </c>
      <c r="E15" s="38">
        <f t="shared" si="0"/>
        <v>0.96999501980398772</v>
      </c>
    </row>
    <row r="16" spans="1:5" x14ac:dyDescent="0.3">
      <c r="A16" s="26" t="s">
        <v>18</v>
      </c>
      <c r="B16" s="25" t="s">
        <v>19</v>
      </c>
      <c r="C16" s="5">
        <v>142000</v>
      </c>
      <c r="D16" s="5">
        <v>141427.90000000002</v>
      </c>
      <c r="E16" s="38">
        <f t="shared" si="0"/>
        <v>0.99597112676056354</v>
      </c>
    </row>
    <row r="17" spans="1:5" x14ac:dyDescent="0.3">
      <c r="A17" s="26" t="s">
        <v>20</v>
      </c>
      <c r="B17" s="25" t="s">
        <v>21</v>
      </c>
      <c r="C17" s="5">
        <v>16500</v>
      </c>
      <c r="D17" s="5">
        <v>10542.04</v>
      </c>
      <c r="E17" s="38">
        <f t="shared" si="0"/>
        <v>0.63891151515151523</v>
      </c>
    </row>
    <row r="18" spans="1:5" x14ac:dyDescent="0.3">
      <c r="A18" s="26" t="s">
        <v>22</v>
      </c>
      <c r="B18" s="25" t="s">
        <v>23</v>
      </c>
      <c r="C18" s="5">
        <v>26000</v>
      </c>
      <c r="D18" s="5">
        <v>21518.059999999998</v>
      </c>
      <c r="E18" s="38">
        <f t="shared" si="0"/>
        <v>0.82761769230769222</v>
      </c>
    </row>
    <row r="19" spans="1:5" x14ac:dyDescent="0.3">
      <c r="A19" s="26" t="s">
        <v>24</v>
      </c>
      <c r="B19" s="25" t="s">
        <v>25</v>
      </c>
      <c r="C19" s="5">
        <v>8000</v>
      </c>
      <c r="D19" s="5">
        <v>7955</v>
      </c>
      <c r="E19" s="38">
        <f t="shared" si="0"/>
        <v>0.99437500000000001</v>
      </c>
    </row>
    <row r="20" spans="1:5" x14ac:dyDescent="0.3">
      <c r="A20" s="26" t="s">
        <v>26</v>
      </c>
      <c r="B20" s="25" t="s">
        <v>27</v>
      </c>
      <c r="C20" s="5">
        <v>14000</v>
      </c>
      <c r="D20" s="5">
        <v>14000</v>
      </c>
      <c r="E20" s="38">
        <f t="shared" si="0"/>
        <v>1</v>
      </c>
    </row>
    <row r="21" spans="1:5" x14ac:dyDescent="0.3">
      <c r="A21" s="26" t="s">
        <v>28</v>
      </c>
      <c r="B21" s="25" t="s">
        <v>29</v>
      </c>
      <c r="C21" s="5">
        <v>15840</v>
      </c>
      <c r="D21" s="5">
        <v>14107.77</v>
      </c>
      <c r="E21" s="38">
        <f t="shared" si="0"/>
        <v>0.89064204545454551</v>
      </c>
    </row>
    <row r="22" spans="1:5" x14ac:dyDescent="0.3">
      <c r="A22" s="26" t="s">
        <v>30</v>
      </c>
      <c r="B22" s="25" t="s">
        <v>50</v>
      </c>
      <c r="C22" s="5">
        <v>0</v>
      </c>
      <c r="D22" s="5">
        <v>0</v>
      </c>
      <c r="E22" s="38"/>
    </row>
    <row r="23" spans="1:5" x14ac:dyDescent="0.3">
      <c r="A23" s="26" t="s">
        <v>32</v>
      </c>
      <c r="B23" s="25" t="s">
        <v>33</v>
      </c>
      <c r="C23" s="5">
        <v>5000</v>
      </c>
      <c r="D23" s="5">
        <v>4601.32</v>
      </c>
      <c r="E23" s="38">
        <f t="shared" si="0"/>
        <v>0.92026399999999997</v>
      </c>
    </row>
    <row r="24" spans="1:5" x14ac:dyDescent="0.3">
      <c r="A24" s="26" t="s">
        <v>34</v>
      </c>
      <c r="B24" s="25" t="s">
        <v>35</v>
      </c>
      <c r="C24" s="5">
        <v>2000</v>
      </c>
      <c r="D24" s="5">
        <v>17000</v>
      </c>
      <c r="E24" s="38">
        <f t="shared" si="0"/>
        <v>8.5</v>
      </c>
    </row>
    <row r="25" spans="1:5" x14ac:dyDescent="0.3">
      <c r="A25" s="26" t="s">
        <v>36</v>
      </c>
      <c r="B25" s="25" t="s">
        <v>37</v>
      </c>
      <c r="C25" s="5">
        <v>0</v>
      </c>
      <c r="D25" s="5">
        <v>0</v>
      </c>
      <c r="E25" s="38"/>
    </row>
    <row r="26" spans="1:5" x14ac:dyDescent="0.3">
      <c r="A26" s="27" t="s">
        <v>38</v>
      </c>
      <c r="B26" s="25" t="s">
        <v>39</v>
      </c>
      <c r="C26" s="5">
        <v>18000</v>
      </c>
      <c r="D26" s="5">
        <v>14355.1</v>
      </c>
      <c r="E26" s="38">
        <f t="shared" si="0"/>
        <v>0.79750555555555558</v>
      </c>
    </row>
    <row r="27" spans="1:5" x14ac:dyDescent="0.3">
      <c r="A27" s="27" t="s">
        <v>38</v>
      </c>
      <c r="B27" s="25" t="s">
        <v>40</v>
      </c>
      <c r="C27" s="5">
        <v>9987.44</v>
      </c>
      <c r="D27" s="5">
        <v>9987.44</v>
      </c>
      <c r="E27" s="38">
        <f t="shared" si="0"/>
        <v>1</v>
      </c>
    </row>
    <row r="28" spans="1:5" ht="16.8" thickBot="1" x14ac:dyDescent="0.35">
      <c r="A28" s="29"/>
      <c r="B28" s="29" t="s">
        <v>41</v>
      </c>
      <c r="C28" s="11">
        <v>365545</v>
      </c>
      <c r="D28" s="11">
        <v>357683.18000000005</v>
      </c>
      <c r="E28" s="40">
        <f>D28/C28</f>
        <v>0.9784928804935098</v>
      </c>
    </row>
  </sheetData>
  <printOptions verticalCentered="1"/>
  <pageMargins left="0.39370078740157483" right="0.39370078740157483" top="1.4566929133858268" bottom="0.94488188976377963" header="1.5748031496062993" footer="0.62992125984251968"/>
  <pageSetup paperSize="9" orientation="landscape" verticalDpi="300" r:id="rId1"/>
  <headerFooter alignWithMargins="0">
    <oddHeader xml:space="preserve">&amp;C&amp;"Verdana,Normale"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5DDAD-3661-4C71-A64A-D5303BD391BB}">
  <sheetPr>
    <pageSetUpPr fitToPage="1"/>
  </sheetPr>
  <dimension ref="A1:E28"/>
  <sheetViews>
    <sheetView zoomScale="80" zoomScaleNormal="80" workbookViewId="0"/>
  </sheetViews>
  <sheetFormatPr defaultColWidth="9.109375" defaultRowHeight="16.2" x14ac:dyDescent="0.3"/>
  <cols>
    <col min="1" max="1" width="16.109375" style="2" customWidth="1"/>
    <col min="2" max="2" width="52.44140625" style="2" customWidth="1"/>
    <col min="3" max="3" width="24.5546875" style="1" customWidth="1"/>
    <col min="4" max="4" width="24.5546875" style="2" customWidth="1"/>
    <col min="5" max="5" width="24.5546875" style="3" customWidth="1"/>
    <col min="6" max="16384" width="9.109375" style="2"/>
  </cols>
  <sheetData>
    <row r="1" spans="1:5" ht="22.2" x14ac:dyDescent="0.35">
      <c r="A1" s="23" t="s">
        <v>42</v>
      </c>
      <c r="B1" s="4"/>
      <c r="C1" s="4"/>
    </row>
    <row r="2" spans="1:5" x14ac:dyDescent="0.3">
      <c r="A2" s="36" t="s">
        <v>43</v>
      </c>
      <c r="B2" s="4"/>
      <c r="C2" s="4"/>
    </row>
    <row r="3" spans="1:5" ht="56.25" customHeight="1" thickBot="1" x14ac:dyDescent="0.4">
      <c r="A3" s="23" t="s">
        <v>44</v>
      </c>
    </row>
    <row r="4" spans="1:5" s="13" customFormat="1" ht="63.75" customHeight="1" x14ac:dyDescent="0.25">
      <c r="A4" s="50" t="s">
        <v>49</v>
      </c>
      <c r="B4" s="51" t="s">
        <v>1</v>
      </c>
      <c r="C4" s="59" t="s">
        <v>0</v>
      </c>
      <c r="D4" s="16" t="s">
        <v>2</v>
      </c>
      <c r="E4" s="12" t="s">
        <v>47</v>
      </c>
    </row>
    <row r="5" spans="1:5" ht="18" customHeight="1" x14ac:dyDescent="0.3">
      <c r="A5" s="53"/>
      <c r="B5" s="54" t="s">
        <v>3</v>
      </c>
      <c r="C5" s="60">
        <v>86000</v>
      </c>
      <c r="D5" s="41">
        <v>86000</v>
      </c>
      <c r="E5" s="18">
        <f>D5/C5</f>
        <v>1</v>
      </c>
    </row>
    <row r="6" spans="1:5" ht="18" customHeight="1" x14ac:dyDescent="0.3">
      <c r="A6" s="55"/>
      <c r="B6" s="56" t="s">
        <v>4</v>
      </c>
      <c r="C6" s="6"/>
      <c r="D6" s="5"/>
      <c r="E6" s="17"/>
    </row>
    <row r="7" spans="1:5" ht="18" customHeight="1" x14ac:dyDescent="0.3">
      <c r="A7" s="55" t="s">
        <v>5</v>
      </c>
      <c r="B7" s="52" t="s">
        <v>6</v>
      </c>
      <c r="C7" s="6">
        <v>363525</v>
      </c>
      <c r="D7" s="5">
        <v>367365</v>
      </c>
      <c r="E7" s="19">
        <f>D7/C7</f>
        <v>1.0105632349907159</v>
      </c>
    </row>
    <row r="8" spans="1:5" ht="18" customHeight="1" x14ac:dyDescent="0.3">
      <c r="A8" s="55" t="s">
        <v>7</v>
      </c>
      <c r="B8" s="52" t="s">
        <v>8</v>
      </c>
      <c r="C8" s="6">
        <v>6825</v>
      </c>
      <c r="D8" s="5">
        <v>29456.39</v>
      </c>
      <c r="E8" s="19">
        <f>D8/C8</f>
        <v>4.315954578754579</v>
      </c>
    </row>
    <row r="9" spans="1:5" ht="18" customHeight="1" thickBot="1" x14ac:dyDescent="0.35">
      <c r="A9" s="57"/>
      <c r="B9" s="58" t="s">
        <v>9</v>
      </c>
      <c r="C9" s="10">
        <v>370350</v>
      </c>
      <c r="D9" s="11">
        <v>396821.39</v>
      </c>
      <c r="E9" s="61">
        <f>D9/C9</f>
        <v>1.071476684217632</v>
      </c>
    </row>
    <row r="10" spans="1:5" ht="51.75" customHeight="1" thickBot="1" x14ac:dyDescent="0.4">
      <c r="A10" s="23" t="s">
        <v>10</v>
      </c>
    </row>
    <row r="11" spans="1:5" s="13" customFormat="1" ht="71.25" customHeight="1" x14ac:dyDescent="0.25">
      <c r="A11" s="14" t="s">
        <v>49</v>
      </c>
      <c r="B11" s="15" t="s">
        <v>10</v>
      </c>
      <c r="C11" s="28" t="s">
        <v>0</v>
      </c>
      <c r="D11" s="16" t="s">
        <v>2</v>
      </c>
      <c r="E11" s="12" t="s">
        <v>47</v>
      </c>
    </row>
    <row r="12" spans="1:5" ht="18" customHeight="1" x14ac:dyDescent="0.3">
      <c r="A12" s="6"/>
      <c r="B12" s="7" t="s">
        <v>11</v>
      </c>
      <c r="C12" s="5"/>
      <c r="D12" s="9"/>
      <c r="E12" s="20"/>
    </row>
    <row r="13" spans="1:5" ht="18" customHeight="1" x14ac:dyDescent="0.3">
      <c r="A13" s="7" t="s">
        <v>12</v>
      </c>
      <c r="B13" s="6" t="s">
        <v>13</v>
      </c>
      <c r="C13" s="5">
        <v>45715</v>
      </c>
      <c r="D13" s="5">
        <f>[2]USC!G18</f>
        <v>46192</v>
      </c>
      <c r="E13" s="19">
        <f>D13/C13</f>
        <v>1.0104342119654381</v>
      </c>
    </row>
    <row r="14" spans="1:5" ht="18" customHeight="1" x14ac:dyDescent="0.3">
      <c r="A14" s="7" t="s">
        <v>14</v>
      </c>
      <c r="B14" s="6" t="s">
        <v>15</v>
      </c>
      <c r="C14" s="5">
        <v>27900</v>
      </c>
      <c r="D14" s="5">
        <f>[2]USC!G29</f>
        <v>22268.510000000002</v>
      </c>
      <c r="E14" s="19">
        <f t="shared" ref="E14:E26" si="0">D14/C14</f>
        <v>0.79815448028673841</v>
      </c>
    </row>
    <row r="15" spans="1:5" ht="18" customHeight="1" x14ac:dyDescent="0.3">
      <c r="A15" s="7" t="s">
        <v>16</v>
      </c>
      <c r="B15" s="6" t="s">
        <v>17</v>
      </c>
      <c r="C15" s="5">
        <v>46460</v>
      </c>
      <c r="D15" s="5">
        <f>[2]USC!G43</f>
        <v>37342.909999999996</v>
      </c>
      <c r="E15" s="19">
        <f t="shared" si="0"/>
        <v>0.80376474386569086</v>
      </c>
    </row>
    <row r="16" spans="1:5" ht="18" customHeight="1" x14ac:dyDescent="0.3">
      <c r="A16" s="7" t="s">
        <v>18</v>
      </c>
      <c r="B16" s="6" t="s">
        <v>19</v>
      </c>
      <c r="C16" s="5">
        <v>155500</v>
      </c>
      <c r="D16" s="5">
        <f>[2]USC!G55</f>
        <v>139190.29999999999</v>
      </c>
      <c r="E16" s="19">
        <f t="shared" si="0"/>
        <v>0.89511446945337614</v>
      </c>
    </row>
    <row r="17" spans="1:5" ht="18" customHeight="1" x14ac:dyDescent="0.3">
      <c r="A17" s="7" t="s">
        <v>20</v>
      </c>
      <c r="B17" s="6" t="s">
        <v>21</v>
      </c>
      <c r="C17" s="5">
        <v>26500</v>
      </c>
      <c r="D17" s="5">
        <f>[2]USC!G64</f>
        <v>19112.09</v>
      </c>
      <c r="E17" s="19">
        <f t="shared" si="0"/>
        <v>0.72121094339622638</v>
      </c>
    </row>
    <row r="18" spans="1:5" ht="18" customHeight="1" x14ac:dyDescent="0.3">
      <c r="A18" s="7" t="s">
        <v>22</v>
      </c>
      <c r="B18" s="6" t="s">
        <v>23</v>
      </c>
      <c r="C18" s="5">
        <v>28000</v>
      </c>
      <c r="D18" s="5">
        <f>[2]USC!G70</f>
        <v>8630.67</v>
      </c>
      <c r="E18" s="19">
        <f t="shared" si="0"/>
        <v>0.3082382142857143</v>
      </c>
    </row>
    <row r="19" spans="1:5" ht="18" customHeight="1" x14ac:dyDescent="0.3">
      <c r="A19" s="7" t="s">
        <v>24</v>
      </c>
      <c r="B19" s="6" t="s">
        <v>25</v>
      </c>
      <c r="C19" s="5">
        <v>7215</v>
      </c>
      <c r="D19" s="5">
        <f>[2]USC!G78</f>
        <v>6648.41</v>
      </c>
      <c r="E19" s="19">
        <f t="shared" si="0"/>
        <v>0.92147054747054746</v>
      </c>
    </row>
    <row r="20" spans="1:5" ht="18" customHeight="1" x14ac:dyDescent="0.3">
      <c r="A20" s="7" t="s">
        <v>26</v>
      </c>
      <c r="B20" s="6" t="s">
        <v>27</v>
      </c>
      <c r="C20" s="5">
        <v>14000</v>
      </c>
      <c r="D20" s="5">
        <f>[2]USC!G87</f>
        <v>14000</v>
      </c>
      <c r="E20" s="19">
        <f t="shared" si="0"/>
        <v>1</v>
      </c>
    </row>
    <row r="21" spans="1:5" ht="18" customHeight="1" x14ac:dyDescent="0.3">
      <c r="A21" s="7" t="s">
        <v>28</v>
      </c>
      <c r="B21" s="6" t="s">
        <v>29</v>
      </c>
      <c r="C21" s="5">
        <v>15840</v>
      </c>
      <c r="D21" s="5">
        <f>[2]USC!G95</f>
        <v>12684.51</v>
      </c>
      <c r="E21" s="19">
        <f t="shared" si="0"/>
        <v>0.8007897727272727</v>
      </c>
    </row>
    <row r="22" spans="1:5" ht="18" customHeight="1" x14ac:dyDescent="0.3">
      <c r="A22" s="7" t="s">
        <v>30</v>
      </c>
      <c r="B22" s="6" t="s">
        <v>31</v>
      </c>
      <c r="C22" s="5">
        <v>0</v>
      </c>
      <c r="D22" s="5">
        <v>0</v>
      </c>
      <c r="E22" s="19"/>
    </row>
    <row r="23" spans="1:5" ht="18" customHeight="1" x14ac:dyDescent="0.3">
      <c r="A23" s="7" t="s">
        <v>32</v>
      </c>
      <c r="B23" s="6" t="s">
        <v>33</v>
      </c>
      <c r="C23" s="5">
        <v>6000</v>
      </c>
      <c r="D23" s="5">
        <f>'[2]USC (2)'!G108</f>
        <v>768</v>
      </c>
      <c r="E23" s="19">
        <f t="shared" si="0"/>
        <v>0.128</v>
      </c>
    </row>
    <row r="24" spans="1:5" ht="18" customHeight="1" x14ac:dyDescent="0.3">
      <c r="A24" s="7" t="s">
        <v>34</v>
      </c>
      <c r="B24" s="6" t="s">
        <v>35</v>
      </c>
      <c r="C24" s="5">
        <v>21220</v>
      </c>
      <c r="D24" s="5">
        <f>[2]USC!G113</f>
        <v>25000</v>
      </c>
      <c r="E24" s="19">
        <f t="shared" si="0"/>
        <v>1.1781338360037701</v>
      </c>
    </row>
    <row r="25" spans="1:5" ht="18" customHeight="1" x14ac:dyDescent="0.3">
      <c r="A25" s="7" t="s">
        <v>36</v>
      </c>
      <c r="B25" s="6" t="s">
        <v>37</v>
      </c>
      <c r="C25" s="5">
        <v>0</v>
      </c>
      <c r="D25" s="5">
        <f>[2]USC!G118</f>
        <v>0</v>
      </c>
      <c r="E25" s="19"/>
    </row>
    <row r="26" spans="1:5" ht="18" customHeight="1" x14ac:dyDescent="0.3">
      <c r="A26" s="8" t="s">
        <v>38</v>
      </c>
      <c r="B26" s="6" t="s">
        <v>39</v>
      </c>
      <c r="C26" s="5">
        <v>13000</v>
      </c>
      <c r="D26" s="5">
        <f>[2]USC!G123+[2]USC!G128</f>
        <v>10962.68</v>
      </c>
      <c r="E26" s="19">
        <f t="shared" si="0"/>
        <v>0.84328307692307691</v>
      </c>
    </row>
    <row r="27" spans="1:5" ht="18" customHeight="1" x14ac:dyDescent="0.3">
      <c r="A27" s="8" t="s">
        <v>38</v>
      </c>
      <c r="B27" s="6" t="s">
        <v>40</v>
      </c>
      <c r="C27" s="5">
        <v>0</v>
      </c>
      <c r="D27" s="5">
        <f>[2]USC!G124</f>
        <v>0</v>
      </c>
      <c r="E27" s="19"/>
    </row>
    <row r="28" spans="1:5" ht="18" customHeight="1" thickBot="1" x14ac:dyDescent="0.35">
      <c r="A28" s="10"/>
      <c r="B28" s="10" t="s">
        <v>41</v>
      </c>
      <c r="C28" s="11">
        <f>SUM(C13:C27)</f>
        <v>407350</v>
      </c>
      <c r="D28" s="11">
        <f>SUM(D13:D27)</f>
        <v>342800.07999999996</v>
      </c>
      <c r="E28" s="22">
        <f>D28/C28</f>
        <v>0.84153695838959119</v>
      </c>
    </row>
  </sheetData>
  <printOptions horizontalCentered="1"/>
  <pageMargins left="0.39370078740157483" right="0.59055118110236227" top="1.4566929133858268" bottom="0.47244094488188981" header="1.9291338582677167" footer="0.23622047244094491"/>
  <pageSetup paperSize="9" scale="68" orientation="portrait" verticalDpi="300" r:id="rId1"/>
  <headerFooter alignWithMargins="0">
    <oddHeader xml:space="preserve">&amp;C&amp;"Bookman Old Style,Grassetto"&amp;12
</oddHeader>
    <oddFooter xml:space="preserve">&amp;C&amp;"Bookman Old Style,Normale"&amp;12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2019</vt:lpstr>
      <vt:lpstr>2020</vt:lpstr>
      <vt:lpstr>'2019'!Area_stampa</vt:lpstr>
      <vt:lpstr>'2020'!Area_stampa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Graziano</dc:creator>
  <cp:lastModifiedBy>Massimo Iacobuzio</cp:lastModifiedBy>
  <dcterms:created xsi:type="dcterms:W3CDTF">2021-06-14T09:10:09Z</dcterms:created>
  <dcterms:modified xsi:type="dcterms:W3CDTF">2021-06-14T10:02:17Z</dcterms:modified>
</cp:coreProperties>
</file>